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ДЮСТК" sheetId="1" r:id="rId1"/>
  </sheets>
  <calcPr calcId="144525" iterateDelta="1E-4"/>
</workbook>
</file>

<file path=xl/calcChain.xml><?xml version="1.0" encoding="utf-8"?>
<calcChain xmlns="http://schemas.openxmlformats.org/spreadsheetml/2006/main">
  <c r="Q28" i="1" l="1"/>
  <c r="Q27" i="1"/>
  <c r="J27" i="1"/>
  <c r="G27" i="1"/>
  <c r="D27" i="1"/>
  <c r="R26" i="1"/>
  <c r="S26" i="1" s="1"/>
  <c r="Q26" i="1"/>
  <c r="J26" i="1"/>
  <c r="G26" i="1"/>
  <c r="D26" i="1"/>
  <c r="R25" i="1"/>
  <c r="S25" i="1" s="1"/>
  <c r="Q25" i="1"/>
  <c r="J25" i="1"/>
  <c r="G25" i="1"/>
  <c r="D25" i="1"/>
  <c r="Q24" i="1"/>
  <c r="J24" i="1"/>
  <c r="G24" i="1"/>
  <c r="D24" i="1"/>
  <c r="Q23" i="1"/>
  <c r="J23" i="1"/>
  <c r="G23" i="1"/>
  <c r="D23" i="1"/>
  <c r="Q22" i="1"/>
  <c r="J22" i="1"/>
  <c r="G22" i="1"/>
  <c r="F22" i="1"/>
  <c r="R22" i="1" s="1"/>
  <c r="S22" i="1" s="1"/>
  <c r="D22" i="1"/>
  <c r="Q21" i="1"/>
  <c r="J21" i="1"/>
  <c r="F21" i="1"/>
  <c r="G21" i="1" s="1"/>
  <c r="D21" i="1"/>
  <c r="Q20" i="1"/>
  <c r="J20" i="1"/>
  <c r="G20" i="1"/>
  <c r="D20" i="1"/>
  <c r="O19" i="1"/>
  <c r="N19" i="1"/>
  <c r="L19" i="1"/>
  <c r="K19" i="1"/>
  <c r="I19" i="1"/>
  <c r="H19" i="1"/>
  <c r="J19" i="1" s="1"/>
  <c r="F19" i="1"/>
  <c r="E19" i="1"/>
  <c r="G19" i="1" s="1"/>
  <c r="G12" i="1" s="1"/>
  <c r="C19" i="1"/>
  <c r="R19" i="1" s="1"/>
  <c r="B19" i="1"/>
  <c r="D19" i="1" s="1"/>
  <c r="D12" i="1" s="1"/>
  <c r="D9" i="1" s="1"/>
  <c r="Q18" i="1"/>
  <c r="J18" i="1"/>
  <c r="G18" i="1"/>
  <c r="D18" i="1"/>
  <c r="Q17" i="1"/>
  <c r="J17" i="1"/>
  <c r="G17" i="1"/>
  <c r="D17" i="1"/>
  <c r="Q16" i="1"/>
  <c r="M16" i="1"/>
  <c r="J16" i="1"/>
  <c r="G16" i="1"/>
  <c r="F16" i="1"/>
  <c r="D16" i="1"/>
  <c r="C16" i="1"/>
  <c r="R16" i="1" s="1"/>
  <c r="S16" i="1" s="1"/>
  <c r="R15" i="1"/>
  <c r="Q15" i="1"/>
  <c r="M15" i="1"/>
  <c r="J15" i="1"/>
  <c r="G15" i="1"/>
  <c r="D15" i="1"/>
  <c r="R14" i="1"/>
  <c r="S14" i="1" s="1"/>
  <c r="Q14" i="1"/>
  <c r="M14" i="1"/>
  <c r="J14" i="1"/>
  <c r="G14" i="1"/>
  <c r="D14" i="1"/>
  <c r="R13" i="1"/>
  <c r="S13" i="1" s="1"/>
  <c r="Q13" i="1"/>
  <c r="M13" i="1"/>
  <c r="J13" i="1"/>
  <c r="G13" i="1"/>
  <c r="D13" i="1"/>
  <c r="P12" i="1"/>
  <c r="O12" i="1"/>
  <c r="N12" i="1"/>
  <c r="M12" i="1"/>
  <c r="L12" i="1"/>
  <c r="K12" i="1"/>
  <c r="I12" i="1"/>
  <c r="H12" i="1"/>
  <c r="J12" i="1" s="1"/>
  <c r="F12" i="1"/>
  <c r="E12" i="1"/>
  <c r="C12" i="1"/>
  <c r="R12" i="1" s="1"/>
  <c r="B12" i="1"/>
  <c r="Q11" i="1"/>
  <c r="M11" i="1"/>
  <c r="J11" i="1"/>
  <c r="F11" i="1"/>
  <c r="R11" i="1" s="1"/>
  <c r="S11" i="1" s="1"/>
  <c r="D11" i="1"/>
  <c r="Q10" i="1"/>
  <c r="M10" i="1"/>
  <c r="J10" i="1"/>
  <c r="F10" i="1"/>
  <c r="R10" i="1" s="1"/>
  <c r="S10" i="1" s="1"/>
  <c r="D10" i="1"/>
  <c r="P9" i="1"/>
  <c r="O9" i="1"/>
  <c r="N9" i="1"/>
  <c r="M9" i="1"/>
  <c r="L9" i="1"/>
  <c r="K9" i="1"/>
  <c r="I9" i="1"/>
  <c r="H9" i="1"/>
  <c r="J9" i="1" s="1"/>
  <c r="F9" i="1"/>
  <c r="E9" i="1"/>
  <c r="C9" i="1"/>
  <c r="R9" i="1" s="1"/>
  <c r="B9" i="1"/>
  <c r="Q8" i="1"/>
  <c r="O7" i="1"/>
  <c r="O8" i="1" s="1"/>
  <c r="L7" i="1"/>
  <c r="L8" i="1" s="1"/>
  <c r="M8" i="1" s="1"/>
  <c r="K7" i="1"/>
  <c r="M7" i="1" s="1"/>
  <c r="I7" i="1"/>
  <c r="I8" i="1" s="1"/>
  <c r="H7" i="1"/>
  <c r="F7" i="1"/>
  <c r="F8" i="1" s="1"/>
  <c r="E7" i="1"/>
  <c r="C7" i="1"/>
  <c r="C8" i="1" s="1"/>
  <c r="R8" i="1" s="1"/>
  <c r="R6" i="1"/>
  <c r="Q6" i="1"/>
  <c r="S6" i="1" s="1"/>
  <c r="M6" i="1"/>
  <c r="R5" i="1"/>
  <c r="Q5" i="1"/>
  <c r="Q7" i="1" s="1"/>
  <c r="R7" i="1" l="1"/>
  <c r="S7" i="1" s="1"/>
  <c r="G10" i="1"/>
  <c r="G11" i="1"/>
  <c r="Q19" i="1"/>
  <c r="Q12" i="1" s="1"/>
  <c r="Q9" i="1" s="1"/>
  <c r="S9" i="1" s="1"/>
  <c r="R21" i="1"/>
  <c r="S21" i="1" s="1"/>
  <c r="S12" i="1" l="1"/>
  <c r="G9" i="1"/>
  <c r="S19" i="1"/>
</calcChain>
</file>

<file path=xl/sharedStrings.xml><?xml version="1.0" encoding="utf-8"?>
<sst xmlns="http://schemas.openxmlformats.org/spreadsheetml/2006/main" count="35" uniqueCount="22">
  <si>
    <t xml:space="preserve"> Звіт про надходження і використання спеціальних коштів по видатках Департаменту освіти та науки ХМР</t>
  </si>
  <si>
    <t>на  01.01.  2020 р.</t>
  </si>
  <si>
    <t>ДЮСТК</t>
  </si>
  <si>
    <t>госпдіяльність</t>
  </si>
  <si>
    <t>гуртки</t>
  </si>
  <si>
    <t>оренда</t>
  </si>
  <si>
    <t>інші надходж.</t>
  </si>
  <si>
    <t>передрук свідоцтв</t>
  </si>
  <si>
    <t>кошт. на 2019 рік</t>
  </si>
  <si>
    <t>касові видатки</t>
  </si>
  <si>
    <t>% виконання</t>
  </si>
  <si>
    <t>КЕКВ</t>
  </si>
  <si>
    <t>коштор.</t>
  </si>
  <si>
    <t>касові</t>
  </si>
  <si>
    <t>відхил.</t>
  </si>
  <si>
    <t>зал.на п.року</t>
  </si>
  <si>
    <t>надход</t>
  </si>
  <si>
    <t>надход. всього</t>
  </si>
  <si>
    <t>зал.на кінець з.п</t>
  </si>
  <si>
    <t>Головний    бухгалтер                                         Пірог  З.А.</t>
  </si>
  <si>
    <t>Виконавець :Сас Л.Л.</t>
  </si>
  <si>
    <t>76-46-72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</si>
</sst>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charset val="204"/>
    </font>
    <font>
      <sz val="8"/>
      <name val="Arial Cyr"/>
      <family val="2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2" fontId="0" fillId="0" borderId="2" xfId="0" applyNumberFormat="1" applyBorder="1"/>
    <xf numFmtId="1" fontId="2" fillId="0" borderId="2" xfId="0" applyNumberFormat="1" applyFont="1" applyBorder="1"/>
    <xf numFmtId="2" fontId="3" fillId="0" borderId="2" xfId="0" applyNumberFormat="1" applyFont="1" applyBorder="1"/>
    <xf numFmtId="2" fontId="2" fillId="0" borderId="2" xfId="0" applyNumberFormat="1" applyFont="1" applyBorder="1"/>
    <xf numFmtId="1" fontId="0" fillId="0" borderId="2" xfId="0" applyNumberFormat="1" applyBorder="1"/>
    <xf numFmtId="2" fontId="0" fillId="2" borderId="2" xfId="0" applyNumberFormat="1" applyFill="1" applyBorder="1"/>
    <xf numFmtId="0" fontId="0" fillId="0" borderId="0" xfId="0" applyBorder="1"/>
    <xf numFmtId="0" fontId="4" fillId="0" borderId="0" xfId="0" applyFont="1" applyBorder="1"/>
    <xf numFmtId="0" fontId="3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8"/>
  <sheetViews>
    <sheetView tabSelected="1" workbookViewId="0">
      <selection activeCell="R8" sqref="R8"/>
    </sheetView>
  </sheetViews>
  <sheetFormatPr defaultRowHeight="12.75" x14ac:dyDescent="0.2"/>
  <cols>
    <col min="2" max="2" width="6" customWidth="1"/>
    <col min="3" max="3" width="6.85546875" customWidth="1"/>
    <col min="4" max="4" width="7" customWidth="1"/>
    <col min="5" max="5" width="8.7109375" customWidth="1"/>
    <col min="6" max="6" width="9.85546875" customWidth="1"/>
    <col min="7" max="7" width="8.5703125" customWidth="1"/>
    <col min="8" max="8" width="8.140625" customWidth="1"/>
    <col min="9" max="9" width="7.85546875" customWidth="1"/>
    <col min="10" max="10" width="8" customWidth="1"/>
    <col min="11" max="11" width="5.7109375" customWidth="1"/>
    <col min="12" max="12" width="4.5703125" customWidth="1"/>
    <col min="13" max="13" width="5.140625" customWidth="1"/>
    <col min="14" max="14" width="3.5703125" customWidth="1"/>
    <col min="15" max="15" width="3.140625" customWidth="1"/>
    <col min="16" max="16" width="3" customWidth="1"/>
    <col min="17" max="17" width="9.7109375" customWidth="1"/>
    <col min="18" max="18" width="10" customWidth="1"/>
    <col min="19" max="19" width="6.7109375" customWidth="1"/>
  </cols>
  <sheetData>
    <row r="1" spans="1:19" x14ac:dyDescent="0.2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x14ac:dyDescent="0.2">
      <c r="A2" s="2" t="s">
        <v>1</v>
      </c>
      <c r="B2" s="3"/>
      <c r="C2" s="3"/>
      <c r="Q2" s="2" t="s">
        <v>2</v>
      </c>
      <c r="R2" s="2"/>
    </row>
    <row r="3" spans="1:19" ht="14.25" customHeight="1" x14ac:dyDescent="0.2">
      <c r="A3" s="4"/>
      <c r="B3" s="5" t="s">
        <v>3</v>
      </c>
      <c r="C3" s="6"/>
      <c r="D3" s="6"/>
      <c r="E3" s="6" t="s">
        <v>4</v>
      </c>
      <c r="F3" s="6"/>
      <c r="G3" s="6"/>
      <c r="H3" s="6" t="s">
        <v>5</v>
      </c>
      <c r="I3" s="6"/>
      <c r="J3" s="6"/>
      <c r="K3" s="5" t="s">
        <v>6</v>
      </c>
      <c r="L3" s="6"/>
      <c r="M3" s="6"/>
      <c r="N3" s="6" t="s">
        <v>7</v>
      </c>
      <c r="O3" s="6"/>
      <c r="P3" s="6"/>
      <c r="Q3" s="7" t="s">
        <v>8</v>
      </c>
      <c r="R3" s="8" t="s">
        <v>9</v>
      </c>
      <c r="S3" s="8" t="s">
        <v>10</v>
      </c>
    </row>
    <row r="4" spans="1:19" ht="24" customHeight="1" x14ac:dyDescent="0.2">
      <c r="A4" s="4" t="s">
        <v>11</v>
      </c>
      <c r="B4" s="4" t="s">
        <v>12</v>
      </c>
      <c r="C4" s="4" t="s">
        <v>13</v>
      </c>
      <c r="D4" s="4" t="s">
        <v>14</v>
      </c>
      <c r="E4" s="4" t="s">
        <v>12</v>
      </c>
      <c r="F4" s="4" t="s">
        <v>13</v>
      </c>
      <c r="G4" s="4" t="s">
        <v>14</v>
      </c>
      <c r="H4" s="4" t="s">
        <v>12</v>
      </c>
      <c r="I4" s="4" t="s">
        <v>13</v>
      </c>
      <c r="J4" s="4" t="s">
        <v>14</v>
      </c>
      <c r="K4" s="4" t="s">
        <v>12</v>
      </c>
      <c r="L4" s="4" t="s">
        <v>13</v>
      </c>
      <c r="M4" s="4" t="s">
        <v>14</v>
      </c>
      <c r="N4" s="4" t="s">
        <v>12</v>
      </c>
      <c r="O4" s="4" t="s">
        <v>13</v>
      </c>
      <c r="P4" s="4" t="s">
        <v>14</v>
      </c>
      <c r="Q4" s="8"/>
      <c r="R4" s="8"/>
      <c r="S4" s="8"/>
    </row>
    <row r="5" spans="1:19" ht="25.5" x14ac:dyDescent="0.2">
      <c r="A5" s="9" t="s">
        <v>15</v>
      </c>
      <c r="B5" s="4"/>
      <c r="C5" s="4">
        <v>668</v>
      </c>
      <c r="D5" s="4"/>
      <c r="E5" s="4">
        <v>0</v>
      </c>
      <c r="F5" s="4">
        <v>10747.2</v>
      </c>
      <c r="G5" s="4"/>
      <c r="H5" s="4"/>
      <c r="I5" s="4">
        <v>2391.35</v>
      </c>
      <c r="J5" s="4"/>
      <c r="K5" s="4"/>
      <c r="L5" s="4"/>
      <c r="M5" s="4"/>
      <c r="N5" s="4"/>
      <c r="O5" s="4"/>
      <c r="P5" s="4"/>
      <c r="Q5" s="4">
        <f>B5+E5+H5++K5+N5</f>
        <v>0</v>
      </c>
      <c r="R5" s="10">
        <f>C5+F5+I5+L5+O5</f>
        <v>13806.550000000001</v>
      </c>
      <c r="S5" s="4"/>
    </row>
    <row r="6" spans="1:19" x14ac:dyDescent="0.2">
      <c r="A6" s="9" t="s">
        <v>16</v>
      </c>
      <c r="B6" s="11">
        <v>11780</v>
      </c>
      <c r="C6" s="4">
        <v>12120</v>
      </c>
      <c r="D6" s="4"/>
      <c r="E6" s="12">
        <v>78575</v>
      </c>
      <c r="F6" s="4">
        <v>64595</v>
      </c>
      <c r="G6" s="4"/>
      <c r="H6" s="13">
        <v>2760</v>
      </c>
      <c r="I6" s="4">
        <v>605.84</v>
      </c>
      <c r="J6" s="4"/>
      <c r="K6" s="4"/>
      <c r="L6" s="12"/>
      <c r="M6" s="14">
        <f t="shared" ref="M6:M16" si="0">K6-L6</f>
        <v>0</v>
      </c>
      <c r="N6" s="4"/>
      <c r="O6" s="4"/>
      <c r="P6" s="4"/>
      <c r="Q6" s="10">
        <f>B6+E6+H6</f>
        <v>93115</v>
      </c>
      <c r="R6" s="10">
        <f>C6+F6+I6+L6+O6</f>
        <v>77320.84</v>
      </c>
      <c r="S6" s="14">
        <f>R6*100/Q6</f>
        <v>83.038006765827205</v>
      </c>
    </row>
    <row r="7" spans="1:19" ht="25.5" x14ac:dyDescent="0.2">
      <c r="A7" s="9" t="s">
        <v>17</v>
      </c>
      <c r="B7" s="4">
        <v>11780</v>
      </c>
      <c r="C7" s="4">
        <f>C5+C6</f>
        <v>12788</v>
      </c>
      <c r="D7" s="4"/>
      <c r="E7" s="4">
        <f>E6</f>
        <v>78575</v>
      </c>
      <c r="F7" s="4">
        <f>F5+F6</f>
        <v>75342.2</v>
      </c>
      <c r="G7" s="4"/>
      <c r="H7" s="4">
        <f>H6</f>
        <v>2760</v>
      </c>
      <c r="I7" s="4">
        <f>I5+I6</f>
        <v>2997.19</v>
      </c>
      <c r="J7" s="4"/>
      <c r="K7" s="4">
        <f>K5+K6</f>
        <v>0</v>
      </c>
      <c r="L7" s="4">
        <f>L5+L6</f>
        <v>0</v>
      </c>
      <c r="M7" s="14">
        <f t="shared" si="0"/>
        <v>0</v>
      </c>
      <c r="N7" s="4"/>
      <c r="O7" s="4">
        <f>O5+O6</f>
        <v>0</v>
      </c>
      <c r="P7" s="4"/>
      <c r="Q7" s="10">
        <f>Q5+Q6</f>
        <v>93115</v>
      </c>
      <c r="R7" s="10">
        <f t="shared" ref="R7:R26" si="1">C7+F7+I7+L7+O7</f>
        <v>91127.39</v>
      </c>
      <c r="S7" s="14">
        <f>R7*100/Q7</f>
        <v>97.865424475111425</v>
      </c>
    </row>
    <row r="8" spans="1:19" ht="38.25" x14ac:dyDescent="0.2">
      <c r="A8" s="9" t="s">
        <v>18</v>
      </c>
      <c r="B8" s="4"/>
      <c r="C8" s="4">
        <f>C7-C9</f>
        <v>1930</v>
      </c>
      <c r="D8" s="4">
        <v>0</v>
      </c>
      <c r="E8" s="4">
        <v>0</v>
      </c>
      <c r="F8" s="4">
        <f>F7-F9</f>
        <v>499.36000000000058</v>
      </c>
      <c r="G8" s="4">
        <v>0</v>
      </c>
      <c r="H8" s="4"/>
      <c r="I8" s="4">
        <f>I7-I9</f>
        <v>237.19000000000005</v>
      </c>
      <c r="J8" s="4">
        <v>0</v>
      </c>
      <c r="K8" s="4"/>
      <c r="L8" s="4">
        <f>L7-L9</f>
        <v>0</v>
      </c>
      <c r="M8" s="14">
        <f t="shared" si="0"/>
        <v>0</v>
      </c>
      <c r="N8" s="4"/>
      <c r="O8" s="4">
        <f>O7-O9</f>
        <v>0</v>
      </c>
      <c r="P8" s="4"/>
      <c r="Q8" s="4">
        <f>B8+E8+H8++K8+N8</f>
        <v>0</v>
      </c>
      <c r="R8" s="15">
        <f t="shared" si="1"/>
        <v>2666.5500000000006</v>
      </c>
      <c r="S8" s="14"/>
    </row>
    <row r="9" spans="1:19" ht="25.5" x14ac:dyDescent="0.2">
      <c r="A9" s="9" t="s">
        <v>9</v>
      </c>
      <c r="B9" s="4">
        <f>B10+B11+B12+B26+B27</f>
        <v>11780</v>
      </c>
      <c r="C9" s="4">
        <f t="shared" ref="C9:Q9" si="2">C10+C11+C12+C26+C27</f>
        <v>10858</v>
      </c>
      <c r="D9" s="4">
        <f t="shared" si="2"/>
        <v>922</v>
      </c>
      <c r="E9" s="4">
        <f t="shared" si="2"/>
        <v>78575</v>
      </c>
      <c r="F9" s="4">
        <f t="shared" si="2"/>
        <v>74842.84</v>
      </c>
      <c r="G9" s="4">
        <f t="shared" si="2"/>
        <v>3732.1600000000008</v>
      </c>
      <c r="H9" s="4">
        <f t="shared" si="2"/>
        <v>2760</v>
      </c>
      <c r="I9" s="4">
        <f t="shared" si="2"/>
        <v>2760</v>
      </c>
      <c r="J9" s="4">
        <f t="shared" ref="J9:J27" si="3">H9-I9</f>
        <v>0</v>
      </c>
      <c r="K9" s="4">
        <f t="shared" si="2"/>
        <v>0</v>
      </c>
      <c r="L9" s="4">
        <f t="shared" si="2"/>
        <v>0</v>
      </c>
      <c r="M9" s="4">
        <f t="shared" si="2"/>
        <v>0</v>
      </c>
      <c r="N9" s="4">
        <f t="shared" si="2"/>
        <v>0</v>
      </c>
      <c r="O9" s="4">
        <f t="shared" si="2"/>
        <v>0</v>
      </c>
      <c r="P9" s="4">
        <f t="shared" si="2"/>
        <v>0</v>
      </c>
      <c r="Q9" s="4">
        <f t="shared" si="2"/>
        <v>93115</v>
      </c>
      <c r="R9" s="10">
        <f t="shared" si="1"/>
        <v>88460.84</v>
      </c>
      <c r="S9" s="14">
        <f>R9*100/Q9</f>
        <v>95.001707565913122</v>
      </c>
    </row>
    <row r="10" spans="1:19" x14ac:dyDescent="0.2">
      <c r="A10" s="4">
        <v>2110</v>
      </c>
      <c r="B10" s="4">
        <v>2120</v>
      </c>
      <c r="C10" s="4">
        <v>2120</v>
      </c>
      <c r="D10" s="4">
        <f>B10-C10</f>
        <v>0</v>
      </c>
      <c r="E10" s="4">
        <v>43000</v>
      </c>
      <c r="F10" s="4">
        <f>41452.92-120</f>
        <v>41332.92</v>
      </c>
      <c r="G10" s="4">
        <f t="shared" ref="G10:G27" si="4">E10-F10</f>
        <v>1667.0800000000017</v>
      </c>
      <c r="H10" s="4"/>
      <c r="I10" s="4"/>
      <c r="J10" s="4">
        <f t="shared" si="3"/>
        <v>0</v>
      </c>
      <c r="K10" s="4"/>
      <c r="L10" s="4"/>
      <c r="M10" s="14">
        <f t="shared" si="0"/>
        <v>0</v>
      </c>
      <c r="N10" s="4"/>
      <c r="O10" s="4"/>
      <c r="P10" s="4"/>
      <c r="Q10" s="4">
        <f t="shared" ref="Q10:Q28" si="5">B10+E10+H10++K10+N10</f>
        <v>45120</v>
      </c>
      <c r="R10" s="13">
        <f t="shared" si="1"/>
        <v>43452.92</v>
      </c>
      <c r="S10" s="14">
        <f>R10*100/Q10</f>
        <v>96.305230496453902</v>
      </c>
    </row>
    <row r="11" spans="1:19" x14ac:dyDescent="0.2">
      <c r="A11" s="4">
        <v>2120</v>
      </c>
      <c r="B11" s="4">
        <v>440</v>
      </c>
      <c r="C11" s="4">
        <v>440</v>
      </c>
      <c r="D11" s="4">
        <f t="shared" ref="D11:D27" si="6">B11-C11</f>
        <v>0</v>
      </c>
      <c r="E11" s="4">
        <v>11090</v>
      </c>
      <c r="F11" s="4">
        <f>10584.67-440</f>
        <v>10144.67</v>
      </c>
      <c r="G11" s="4">
        <f t="shared" si="4"/>
        <v>945.32999999999993</v>
      </c>
      <c r="H11" s="4"/>
      <c r="I11" s="4"/>
      <c r="J11" s="4">
        <f t="shared" si="3"/>
        <v>0</v>
      </c>
      <c r="K11" s="4"/>
      <c r="L11" s="4"/>
      <c r="M11" s="14">
        <f t="shared" si="0"/>
        <v>0</v>
      </c>
      <c r="N11" s="4"/>
      <c r="O11" s="4"/>
      <c r="P11" s="4"/>
      <c r="Q11" s="4">
        <f t="shared" si="5"/>
        <v>11530</v>
      </c>
      <c r="R11" s="13">
        <f t="shared" si="1"/>
        <v>10584.67</v>
      </c>
      <c r="S11" s="14">
        <f>R11*100/Q11</f>
        <v>91.80112749349523</v>
      </c>
    </row>
    <row r="12" spans="1:19" x14ac:dyDescent="0.2">
      <c r="A12" s="4">
        <v>2200</v>
      </c>
      <c r="B12" s="4">
        <f>B13+B14+B15+B16+B17+B18+B19+B24+B25</f>
        <v>8580</v>
      </c>
      <c r="C12" s="4">
        <f t="shared" ref="C12:Q12" si="7">C13+C14+C15+C16+C17+C18+C19+C24+C25</f>
        <v>7690</v>
      </c>
      <c r="D12" s="4">
        <f t="shared" si="7"/>
        <v>890</v>
      </c>
      <c r="E12" s="4">
        <f t="shared" si="7"/>
        <v>24485</v>
      </c>
      <c r="F12" s="4">
        <f t="shared" si="7"/>
        <v>23365.25</v>
      </c>
      <c r="G12" s="4">
        <f t="shared" si="7"/>
        <v>1119.7499999999993</v>
      </c>
      <c r="H12" s="4">
        <f t="shared" si="7"/>
        <v>2740</v>
      </c>
      <c r="I12" s="4">
        <f t="shared" si="7"/>
        <v>2740</v>
      </c>
      <c r="J12" s="4">
        <f t="shared" si="3"/>
        <v>0</v>
      </c>
      <c r="K12" s="4">
        <f t="shared" si="7"/>
        <v>0</v>
      </c>
      <c r="L12" s="4">
        <f t="shared" si="7"/>
        <v>0</v>
      </c>
      <c r="M12" s="4">
        <f t="shared" si="7"/>
        <v>0</v>
      </c>
      <c r="N12" s="4">
        <f t="shared" si="7"/>
        <v>0</v>
      </c>
      <c r="O12" s="4">
        <f t="shared" si="7"/>
        <v>0</v>
      </c>
      <c r="P12" s="4">
        <f t="shared" si="7"/>
        <v>0</v>
      </c>
      <c r="Q12" s="4">
        <f t="shared" si="7"/>
        <v>35805</v>
      </c>
      <c r="R12" s="10">
        <f t="shared" si="1"/>
        <v>33795.25</v>
      </c>
      <c r="S12" s="14">
        <f>R12*100/Q12</f>
        <v>94.386957128892618</v>
      </c>
    </row>
    <row r="13" spans="1:19" x14ac:dyDescent="0.2">
      <c r="A13" s="4">
        <v>2210</v>
      </c>
      <c r="B13" s="4">
        <v>1570</v>
      </c>
      <c r="C13" s="4">
        <v>1570</v>
      </c>
      <c r="D13" s="4">
        <f t="shared" si="6"/>
        <v>0</v>
      </c>
      <c r="E13" s="4">
        <v>17000</v>
      </c>
      <c r="F13" s="4">
        <v>16661.47</v>
      </c>
      <c r="G13" s="4">
        <f t="shared" si="4"/>
        <v>338.52999999999884</v>
      </c>
      <c r="H13" s="4">
        <v>70</v>
      </c>
      <c r="I13" s="4">
        <v>70</v>
      </c>
      <c r="J13" s="4">
        <f t="shared" si="3"/>
        <v>0</v>
      </c>
      <c r="K13" s="4"/>
      <c r="L13" s="4"/>
      <c r="M13" s="14">
        <f t="shared" si="0"/>
        <v>0</v>
      </c>
      <c r="N13" s="4"/>
      <c r="O13" s="4"/>
      <c r="P13" s="4"/>
      <c r="Q13" s="4">
        <f t="shared" si="5"/>
        <v>18640</v>
      </c>
      <c r="R13" s="10">
        <f t="shared" si="1"/>
        <v>18301.47</v>
      </c>
      <c r="S13" s="14">
        <f>R13*100/Q13</f>
        <v>98.183851931330466</v>
      </c>
    </row>
    <row r="14" spans="1:19" x14ac:dyDescent="0.2">
      <c r="A14" s="4">
        <v>2220</v>
      </c>
      <c r="B14" s="4"/>
      <c r="C14" s="4"/>
      <c r="D14" s="4">
        <f t="shared" si="6"/>
        <v>0</v>
      </c>
      <c r="E14" s="4">
        <v>1710</v>
      </c>
      <c r="F14" s="4">
        <v>1706.84</v>
      </c>
      <c r="G14" s="4">
        <f t="shared" si="4"/>
        <v>3.1600000000000819</v>
      </c>
      <c r="H14" s="4"/>
      <c r="I14" s="4"/>
      <c r="J14" s="4">
        <f t="shared" si="3"/>
        <v>0</v>
      </c>
      <c r="K14" s="4"/>
      <c r="L14" s="4"/>
      <c r="M14" s="14">
        <f t="shared" si="0"/>
        <v>0</v>
      </c>
      <c r="N14" s="4"/>
      <c r="O14" s="4"/>
      <c r="P14" s="4"/>
      <c r="Q14" s="4">
        <f t="shared" si="5"/>
        <v>1710</v>
      </c>
      <c r="R14" s="10">
        <f t="shared" si="1"/>
        <v>1706.84</v>
      </c>
      <c r="S14" s="14">
        <f>R14*100/Q14</f>
        <v>99.815204678362576</v>
      </c>
    </row>
    <row r="15" spans="1:19" x14ac:dyDescent="0.2">
      <c r="A15" s="4">
        <v>2230</v>
      </c>
      <c r="B15" s="4"/>
      <c r="C15" s="4"/>
      <c r="D15" s="4">
        <f t="shared" si="6"/>
        <v>0</v>
      </c>
      <c r="E15" s="4"/>
      <c r="F15" s="4"/>
      <c r="G15" s="4">
        <f t="shared" si="4"/>
        <v>0</v>
      </c>
      <c r="H15" s="4"/>
      <c r="I15" s="4"/>
      <c r="J15" s="4">
        <f t="shared" si="3"/>
        <v>0</v>
      </c>
      <c r="K15" s="4"/>
      <c r="L15" s="4">
        <v>0</v>
      </c>
      <c r="M15" s="14">
        <f t="shared" si="0"/>
        <v>0</v>
      </c>
      <c r="N15" s="4"/>
      <c r="O15" s="4"/>
      <c r="P15" s="4"/>
      <c r="Q15" s="4">
        <f t="shared" si="5"/>
        <v>0</v>
      </c>
      <c r="R15" s="10">
        <f t="shared" si="1"/>
        <v>0</v>
      </c>
      <c r="S15" s="14">
        <v>0</v>
      </c>
    </row>
    <row r="16" spans="1:19" x14ac:dyDescent="0.2">
      <c r="A16" s="4">
        <v>2240</v>
      </c>
      <c r="B16" s="4">
        <v>1750</v>
      </c>
      <c r="C16" s="4">
        <f>500+125+125+85+25</f>
        <v>860</v>
      </c>
      <c r="D16" s="4">
        <f t="shared" si="6"/>
        <v>890</v>
      </c>
      <c r="E16" s="4">
        <v>375</v>
      </c>
      <c r="F16" s="4">
        <f>250+125</f>
        <v>375</v>
      </c>
      <c r="G16" s="4">
        <f t="shared" si="4"/>
        <v>0</v>
      </c>
      <c r="H16" s="4">
        <v>0</v>
      </c>
      <c r="I16" s="4">
        <v>0</v>
      </c>
      <c r="J16" s="4">
        <f t="shared" si="3"/>
        <v>0</v>
      </c>
      <c r="K16" s="4"/>
      <c r="L16" s="4"/>
      <c r="M16" s="14">
        <f t="shared" si="0"/>
        <v>0</v>
      </c>
      <c r="N16" s="4"/>
      <c r="O16" s="4"/>
      <c r="P16" s="4"/>
      <c r="Q16" s="4">
        <f t="shared" si="5"/>
        <v>2125</v>
      </c>
      <c r="R16" s="10">
        <f t="shared" si="1"/>
        <v>1235</v>
      </c>
      <c r="S16" s="14">
        <f>R16*100/Q16</f>
        <v>58.117647058823529</v>
      </c>
    </row>
    <row r="17" spans="1:19" x14ac:dyDescent="0.2">
      <c r="A17" s="4">
        <v>0</v>
      </c>
      <c r="B17" s="4"/>
      <c r="C17" s="4"/>
      <c r="D17" s="4">
        <f t="shared" si="6"/>
        <v>0</v>
      </c>
      <c r="E17" s="4"/>
      <c r="F17" s="4"/>
      <c r="G17" s="4">
        <f t="shared" si="4"/>
        <v>0</v>
      </c>
      <c r="H17" s="4"/>
      <c r="I17" s="4"/>
      <c r="J17" s="4">
        <f t="shared" si="3"/>
        <v>0</v>
      </c>
      <c r="K17" s="4"/>
      <c r="L17" s="4"/>
      <c r="M17" s="14"/>
      <c r="N17" s="4"/>
      <c r="O17" s="4"/>
      <c r="P17" s="4"/>
      <c r="Q17" s="4">
        <f t="shared" si="5"/>
        <v>0</v>
      </c>
      <c r="R17" s="10"/>
      <c r="S17" s="14"/>
    </row>
    <row r="18" spans="1:19" x14ac:dyDescent="0.2">
      <c r="A18" s="4">
        <v>2250</v>
      </c>
      <c r="B18" s="4">
        <v>0</v>
      </c>
      <c r="C18" s="4"/>
      <c r="D18" s="4">
        <f t="shared" si="6"/>
        <v>0</v>
      </c>
      <c r="E18" s="4">
        <v>0</v>
      </c>
      <c r="F18" s="4"/>
      <c r="G18" s="4">
        <f t="shared" si="4"/>
        <v>0</v>
      </c>
      <c r="H18" s="4"/>
      <c r="I18" s="4"/>
      <c r="J18" s="4">
        <f t="shared" si="3"/>
        <v>0</v>
      </c>
      <c r="K18" s="4"/>
      <c r="L18" s="4"/>
      <c r="M18" s="14"/>
      <c r="N18" s="4"/>
      <c r="O18" s="4"/>
      <c r="P18" s="4"/>
      <c r="Q18" s="4">
        <f t="shared" si="5"/>
        <v>0</v>
      </c>
      <c r="R18" s="10"/>
      <c r="S18" s="14"/>
    </row>
    <row r="19" spans="1:19" x14ac:dyDescent="0.2">
      <c r="A19" s="4">
        <v>2270</v>
      </c>
      <c r="B19" s="4">
        <f>B20+B21+B22+B23+B24</f>
        <v>5260</v>
      </c>
      <c r="C19" s="4">
        <f>C20+C21+C22+C23+C24</f>
        <v>5260</v>
      </c>
      <c r="D19" s="4">
        <f t="shared" si="6"/>
        <v>0</v>
      </c>
      <c r="E19" s="4">
        <f>E21+E22</f>
        <v>4700</v>
      </c>
      <c r="F19" s="4">
        <f>F20+F21+F22+F23+F24</f>
        <v>4221.9399999999996</v>
      </c>
      <c r="G19" s="4">
        <f t="shared" si="4"/>
        <v>478.0600000000004</v>
      </c>
      <c r="H19" s="4">
        <f>H20+H21+H22+H23+H24</f>
        <v>2670</v>
      </c>
      <c r="I19" s="4">
        <f>I20+I21+I22+I23+I24</f>
        <v>2670</v>
      </c>
      <c r="J19" s="4">
        <f t="shared" si="3"/>
        <v>0</v>
      </c>
      <c r="K19" s="4">
        <f>K20+K21+K22+K23+K24</f>
        <v>0</v>
      </c>
      <c r="L19" s="4">
        <f>L20+L21+L22+L23+L24</f>
        <v>0</v>
      </c>
      <c r="M19" s="14"/>
      <c r="N19" s="4">
        <f>N20+N21+N22+N23+N24</f>
        <v>0</v>
      </c>
      <c r="O19" s="4">
        <f>O20+O21+O22+O23+O24</f>
        <v>0</v>
      </c>
      <c r="P19" s="4"/>
      <c r="Q19" s="4">
        <f t="shared" si="5"/>
        <v>12630</v>
      </c>
      <c r="R19" s="10">
        <f t="shared" si="1"/>
        <v>12151.939999999999</v>
      </c>
      <c r="S19" s="14">
        <f>R19*100/Q19</f>
        <v>96.214885193982568</v>
      </c>
    </row>
    <row r="20" spans="1:19" x14ac:dyDescent="0.2">
      <c r="A20" s="4">
        <v>2271</v>
      </c>
      <c r="B20" s="4"/>
      <c r="C20" s="4"/>
      <c r="D20" s="4">
        <f t="shared" si="6"/>
        <v>0</v>
      </c>
      <c r="E20" s="4"/>
      <c r="F20" s="4"/>
      <c r="G20" s="4">
        <f t="shared" si="4"/>
        <v>0</v>
      </c>
      <c r="H20" s="4"/>
      <c r="I20" s="4"/>
      <c r="J20" s="4">
        <f t="shared" si="3"/>
        <v>0</v>
      </c>
      <c r="K20" s="4"/>
      <c r="L20" s="4"/>
      <c r="M20" s="14"/>
      <c r="N20" s="4"/>
      <c r="O20" s="4"/>
      <c r="P20" s="4"/>
      <c r="Q20" s="4">
        <f t="shared" si="5"/>
        <v>0</v>
      </c>
      <c r="R20" s="10"/>
      <c r="S20" s="14"/>
    </row>
    <row r="21" spans="1:19" x14ac:dyDescent="0.2">
      <c r="A21" s="4">
        <v>2272</v>
      </c>
      <c r="B21" s="4"/>
      <c r="C21" s="4"/>
      <c r="D21" s="4">
        <f t="shared" si="6"/>
        <v>0</v>
      </c>
      <c r="E21" s="4">
        <v>560</v>
      </c>
      <c r="F21" s="4">
        <f>22.47+59.47</f>
        <v>81.94</v>
      </c>
      <c r="G21" s="4">
        <f t="shared" si="4"/>
        <v>478.06</v>
      </c>
      <c r="H21" s="4">
        <v>100</v>
      </c>
      <c r="I21" s="4">
        <v>100</v>
      </c>
      <c r="J21" s="4">
        <f t="shared" si="3"/>
        <v>0</v>
      </c>
      <c r="K21" s="4"/>
      <c r="L21" s="4"/>
      <c r="M21" s="14"/>
      <c r="N21" s="4"/>
      <c r="O21" s="4"/>
      <c r="P21" s="4"/>
      <c r="Q21" s="4">
        <f t="shared" si="5"/>
        <v>660</v>
      </c>
      <c r="R21" s="10">
        <f t="shared" si="1"/>
        <v>181.94</v>
      </c>
      <c r="S21" s="14">
        <f>R21*100/Q21</f>
        <v>27.566666666666666</v>
      </c>
    </row>
    <row r="22" spans="1:19" x14ac:dyDescent="0.2">
      <c r="A22" s="4">
        <v>2273</v>
      </c>
      <c r="B22" s="4">
        <v>5260</v>
      </c>
      <c r="C22" s="4">
        <v>5260</v>
      </c>
      <c r="D22" s="4">
        <f t="shared" si="6"/>
        <v>0</v>
      </c>
      <c r="E22" s="4">
        <v>4140</v>
      </c>
      <c r="F22" s="4">
        <f>955+3185</f>
        <v>4140</v>
      </c>
      <c r="G22" s="4">
        <f t="shared" si="4"/>
        <v>0</v>
      </c>
      <c r="H22" s="4">
        <v>2570</v>
      </c>
      <c r="I22" s="4">
        <v>2570</v>
      </c>
      <c r="J22" s="4">
        <f t="shared" si="3"/>
        <v>0</v>
      </c>
      <c r="K22" s="4"/>
      <c r="L22" s="4"/>
      <c r="M22" s="14"/>
      <c r="N22" s="4"/>
      <c r="O22" s="4"/>
      <c r="P22" s="4"/>
      <c r="Q22" s="4">
        <f t="shared" si="5"/>
        <v>11970</v>
      </c>
      <c r="R22" s="10">
        <f t="shared" si="1"/>
        <v>11970</v>
      </c>
      <c r="S22" s="14">
        <f>R22*100/Q22</f>
        <v>100</v>
      </c>
    </row>
    <row r="23" spans="1:19" x14ac:dyDescent="0.2">
      <c r="A23" s="4">
        <v>2274</v>
      </c>
      <c r="B23" s="4"/>
      <c r="C23" s="4"/>
      <c r="D23" s="4">
        <f t="shared" si="6"/>
        <v>0</v>
      </c>
      <c r="E23" s="4"/>
      <c r="F23" s="4"/>
      <c r="G23" s="4">
        <f t="shared" si="4"/>
        <v>0</v>
      </c>
      <c r="H23" s="4"/>
      <c r="I23" s="4"/>
      <c r="J23" s="4">
        <f t="shared" si="3"/>
        <v>0</v>
      </c>
      <c r="K23" s="4"/>
      <c r="L23" s="4"/>
      <c r="M23" s="14"/>
      <c r="N23" s="4"/>
      <c r="O23" s="4"/>
      <c r="P23" s="4"/>
      <c r="Q23" s="4">
        <f t="shared" si="5"/>
        <v>0</v>
      </c>
      <c r="R23" s="10"/>
      <c r="S23" s="14">
        <v>0</v>
      </c>
    </row>
    <row r="24" spans="1:19" x14ac:dyDescent="0.2">
      <c r="A24" s="4">
        <v>2275</v>
      </c>
      <c r="B24" s="4"/>
      <c r="C24" s="4"/>
      <c r="D24" s="4">
        <f t="shared" si="6"/>
        <v>0</v>
      </c>
      <c r="E24" s="4"/>
      <c r="F24" s="4"/>
      <c r="G24" s="4">
        <f t="shared" si="4"/>
        <v>0</v>
      </c>
      <c r="H24" s="4"/>
      <c r="I24" s="4"/>
      <c r="J24" s="4">
        <f t="shared" si="3"/>
        <v>0</v>
      </c>
      <c r="K24" s="4"/>
      <c r="L24" s="4"/>
      <c r="M24" s="14"/>
      <c r="N24" s="4"/>
      <c r="O24" s="4"/>
      <c r="P24" s="4"/>
      <c r="Q24" s="4">
        <f t="shared" si="5"/>
        <v>0</v>
      </c>
      <c r="R24" s="10"/>
      <c r="S24" s="14">
        <v>0</v>
      </c>
    </row>
    <row r="25" spans="1:19" x14ac:dyDescent="0.2">
      <c r="A25" s="4">
        <v>2282</v>
      </c>
      <c r="B25" s="4"/>
      <c r="C25" s="4"/>
      <c r="D25" s="4">
        <f t="shared" si="6"/>
        <v>0</v>
      </c>
      <c r="E25" s="4">
        <v>700</v>
      </c>
      <c r="F25" s="4">
        <v>400</v>
      </c>
      <c r="G25" s="4">
        <f t="shared" si="4"/>
        <v>300</v>
      </c>
      <c r="H25" s="4"/>
      <c r="I25" s="4"/>
      <c r="J25" s="4">
        <f t="shared" si="3"/>
        <v>0</v>
      </c>
      <c r="K25" s="4"/>
      <c r="L25" s="4"/>
      <c r="M25" s="14"/>
      <c r="N25" s="4"/>
      <c r="O25" s="4"/>
      <c r="P25" s="4"/>
      <c r="Q25" s="4">
        <f t="shared" si="5"/>
        <v>700</v>
      </c>
      <c r="R25" s="10">
        <f t="shared" si="1"/>
        <v>400</v>
      </c>
      <c r="S25" s="14">
        <f t="shared" ref="S25:S26" si="8">R25*100/Q25</f>
        <v>57.142857142857146</v>
      </c>
    </row>
    <row r="26" spans="1:19" x14ac:dyDescent="0.2">
      <c r="A26" s="4">
        <v>2800</v>
      </c>
      <c r="B26" s="4">
        <v>640</v>
      </c>
      <c r="C26" s="4">
        <v>608</v>
      </c>
      <c r="D26" s="4">
        <f t="shared" si="6"/>
        <v>32</v>
      </c>
      <c r="E26" s="4">
        <v>0</v>
      </c>
      <c r="F26" s="4"/>
      <c r="G26" s="4">
        <f t="shared" si="4"/>
        <v>0</v>
      </c>
      <c r="H26" s="4">
        <v>20</v>
      </c>
      <c r="I26" s="4">
        <v>20</v>
      </c>
      <c r="J26" s="4">
        <f t="shared" si="3"/>
        <v>0</v>
      </c>
      <c r="K26" s="4"/>
      <c r="L26" s="4"/>
      <c r="M26" s="14"/>
      <c r="N26" s="4"/>
      <c r="O26" s="4"/>
      <c r="P26" s="4"/>
      <c r="Q26" s="4">
        <f t="shared" si="5"/>
        <v>660</v>
      </c>
      <c r="R26" s="10">
        <f t="shared" si="1"/>
        <v>628</v>
      </c>
      <c r="S26" s="14">
        <f t="shared" si="8"/>
        <v>95.151515151515156</v>
      </c>
    </row>
    <row r="27" spans="1:19" x14ac:dyDescent="0.2">
      <c r="A27" s="4">
        <v>3110</v>
      </c>
      <c r="B27" s="4"/>
      <c r="C27" s="4"/>
      <c r="D27" s="4">
        <f t="shared" si="6"/>
        <v>0</v>
      </c>
      <c r="E27" s="4">
        <v>0</v>
      </c>
      <c r="F27" s="4"/>
      <c r="G27" s="4">
        <f t="shared" si="4"/>
        <v>0</v>
      </c>
      <c r="H27" s="4"/>
      <c r="I27" s="4"/>
      <c r="J27" s="4">
        <f t="shared" si="3"/>
        <v>0</v>
      </c>
      <c r="K27" s="4"/>
      <c r="L27" s="4"/>
      <c r="M27" s="14"/>
      <c r="N27" s="4"/>
      <c r="O27" s="4"/>
      <c r="P27" s="4"/>
      <c r="Q27" s="4">
        <f t="shared" si="5"/>
        <v>0</v>
      </c>
      <c r="R27" s="10"/>
      <c r="S27" s="14"/>
    </row>
    <row r="28" spans="1:19" x14ac:dyDescent="0.2">
      <c r="A28" s="4">
        <v>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14"/>
      <c r="N28" s="4"/>
      <c r="O28" s="4"/>
      <c r="P28" s="4"/>
      <c r="Q28" s="4">
        <f t="shared" si="5"/>
        <v>0</v>
      </c>
      <c r="R28" s="4"/>
      <c r="S28" s="4"/>
    </row>
    <row r="29" spans="1:19" ht="14.25" x14ac:dyDescent="0.2">
      <c r="A29" s="16"/>
      <c r="B29" s="16"/>
      <c r="C29" s="16"/>
      <c r="D29" s="16"/>
      <c r="E29" s="16"/>
      <c r="F29" s="16"/>
      <c r="G29" s="16"/>
      <c r="H29" s="16"/>
      <c r="I29" s="17" t="s">
        <v>19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x14ac:dyDescent="0.2">
      <c r="A30" s="16"/>
      <c r="B30" s="16"/>
      <c r="C30" s="18" t="s">
        <v>20</v>
      </c>
      <c r="D30" s="18"/>
      <c r="E30" s="18"/>
      <c r="F30" s="18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x14ac:dyDescent="0.2">
      <c r="A31" s="16"/>
      <c r="B31" s="16"/>
      <c r="C31" s="18" t="s">
        <v>21</v>
      </c>
      <c r="D31" s="18"/>
      <c r="E31" s="18"/>
      <c r="F31" s="18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</sheetData>
  <mergeCells count="10">
    <mergeCell ref="S3:S4"/>
    <mergeCell ref="A2:C2"/>
    <mergeCell ref="Q2:R2"/>
    <mergeCell ref="B3:D3"/>
    <mergeCell ref="E3:G3"/>
    <mergeCell ref="H3:J3"/>
    <mergeCell ref="K3:M3"/>
    <mergeCell ref="N3:P3"/>
    <mergeCell ref="Q3:Q4"/>
    <mergeCell ref="R3:R4"/>
  </mergeCells>
  <pageMargins left="0.55000000000000004" right="0" top="0.74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ДЮСТК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2020-01-10T10:35:21Z</dcterms:created>
  <dcterms:modified xsi:type="dcterms:W3CDTF">2020-01-10T10:35:58Z</dcterms:modified>
</cp:coreProperties>
</file>